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3. ITQ_9월_정기\10. 기출공지\109_엑셀\"/>
    </mc:Choice>
  </mc:AlternateContent>
  <bookViews>
    <workbookView xWindow="-105" yWindow="-105" windowWidth="23250" windowHeight="12450"/>
  </bookViews>
  <sheets>
    <sheet name="제1작업" sheetId="1" r:id="rId1"/>
    <sheet name="제2작업" sheetId="2" r:id="rId2"/>
    <sheet name="제3작업" sheetId="3" r:id="rId3"/>
    <sheet name="제4작업" sheetId="11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제2작업!$B$18:$F$18</definedName>
    <definedName name="최저가격">제1작업!$H$5:$H$12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H10" i="3"/>
  <c r="H6" i="3"/>
  <c r="H17" i="3" s="1"/>
  <c r="C16" i="3"/>
  <c r="C11" i="3"/>
  <c r="C7" i="3"/>
  <c r="C18" i="3" s="1"/>
  <c r="H11" i="2"/>
  <c r="E14" i="1"/>
  <c r="E13" i="1"/>
  <c r="J14" i="1" l="1"/>
  <c r="J13" i="1"/>
  <c r="J5" i="1"/>
  <c r="J6" i="1"/>
  <c r="J7" i="1"/>
  <c r="J8" i="1"/>
  <c r="J9" i="1"/>
  <c r="J10" i="1"/>
  <c r="J11" i="1"/>
  <c r="J12" i="1"/>
  <c r="I5" i="1"/>
  <c r="I6" i="1"/>
  <c r="I7" i="1"/>
  <c r="I8" i="1"/>
  <c r="I9" i="1"/>
  <c r="I10" i="1"/>
  <c r="I11" i="1"/>
  <c r="I12" i="1"/>
</calcChain>
</file>

<file path=xl/sharedStrings.xml><?xml version="1.0" encoding="utf-8"?>
<sst xmlns="http://schemas.openxmlformats.org/spreadsheetml/2006/main" count="149" uniqueCount="48">
  <si>
    <t>전체 개수</t>
  </si>
  <si>
    <t>전체 평균</t>
  </si>
  <si>
    <t>순위</t>
  </si>
  <si>
    <t>코드</t>
  </si>
  <si>
    <t>제품명</t>
  </si>
  <si>
    <t>제조사</t>
  </si>
  <si>
    <t>구분</t>
  </si>
  <si>
    <t>규격
(ml/캅셀/g)</t>
  </si>
  <si>
    <t>최저가격</t>
  </si>
  <si>
    <t>제품이력</t>
  </si>
  <si>
    <t>DH1897</t>
  </si>
  <si>
    <t>광동제약</t>
  </si>
  <si>
    <t>소화제</t>
  </si>
  <si>
    <t>HY1955</t>
  </si>
  <si>
    <t>동아제약</t>
  </si>
  <si>
    <t>해열진통제</t>
  </si>
  <si>
    <t>DA1956</t>
  </si>
  <si>
    <t>판피린큐</t>
  </si>
  <si>
    <t>DG1985</t>
  </si>
  <si>
    <t>애시논액</t>
  </si>
  <si>
    <t>GY1958</t>
  </si>
  <si>
    <t>삼일제약</t>
  </si>
  <si>
    <t>외용연고제</t>
  </si>
  <si>
    <t>SE1987</t>
  </si>
  <si>
    <t>부루펜시럽</t>
  </si>
  <si>
    <t>HD1957</t>
  </si>
  <si>
    <t>생록천</t>
  </si>
  <si>
    <t>DH1980</t>
  </si>
  <si>
    <t>후시딘</t>
  </si>
  <si>
    <t>동화약품</t>
  </si>
  <si>
    <t>최저가격의 중간값</t>
  </si>
  <si>
    <t>평균가격
(원)</t>
    <phoneticPr fontId="2" type="noConversion"/>
  </si>
  <si>
    <t>까스활명수</t>
  </si>
  <si>
    <t>까스활명수</t>
    <phoneticPr fontId="2" type="noConversion"/>
  </si>
  <si>
    <t>동화약품</t>
    <phoneticPr fontId="2" type="noConversion"/>
  </si>
  <si>
    <t>샤이닝</t>
    <phoneticPr fontId="2" type="noConversion"/>
  </si>
  <si>
    <t>부루펜시럽 평균가격(원)</t>
    <phoneticPr fontId="2" type="noConversion"/>
  </si>
  <si>
    <t>해열진통제 개수</t>
    <phoneticPr fontId="2" type="noConversion"/>
  </si>
  <si>
    <t>소화제 평균가격(원) 평균</t>
    <phoneticPr fontId="2" type="noConversion"/>
  </si>
  <si>
    <t>&lt;&gt;소화제</t>
    <phoneticPr fontId="2" type="noConversion"/>
  </si>
  <si>
    <t>&gt;=1000</t>
    <phoneticPr fontId="2" type="noConversion"/>
  </si>
  <si>
    <t>해열진통제 개수</t>
  </si>
  <si>
    <t>외용연고제 개수</t>
  </si>
  <si>
    <t>소화제 개수</t>
  </si>
  <si>
    <t>해열진통제 평균</t>
  </si>
  <si>
    <t>외용연고제 평균</t>
  </si>
  <si>
    <t>소화제 평균</t>
  </si>
  <si>
    <t>포타딘연고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</si>
</sst>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176" fontId="3" fillId="0" borderId="0" xfId="0" applyNumberFormat="1" applyFont="1">
      <alignment vertical="center"/>
    </xf>
    <xf numFmtId="41" fontId="3" fillId="0" borderId="0" xfId="0" applyNumberFormat="1" applyFo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10" xfId="1" applyFont="1" applyBorder="1" applyAlignment="1">
      <alignment horizontal="right" vertical="center"/>
    </xf>
    <xf numFmtId="41" fontId="3" fillId="0" borderId="1" xfId="1" applyFont="1" applyBorder="1" applyAlignment="1">
      <alignment vertical="center"/>
    </xf>
    <xf numFmtId="41" fontId="3" fillId="0" borderId="9" xfId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1" fontId="3" fillId="0" borderId="2" xfId="1" applyFont="1" applyBorder="1" applyAlignment="1">
      <alignment vertical="center"/>
    </xf>
    <xf numFmtId="41" fontId="3" fillId="0" borderId="0" xfId="1" applyFont="1" applyBorder="1" applyAlignment="1">
      <alignment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1" fontId="3" fillId="0" borderId="4" xfId="1" applyFont="1" applyBorder="1" applyAlignment="1">
      <alignment horizontal="right" vertical="center"/>
    </xf>
    <xf numFmtId="41" fontId="3" fillId="0" borderId="4" xfId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 applyAlignment="1">
      <alignment horizontal="right" vertical="center"/>
    </xf>
    <xf numFmtId="41" fontId="3" fillId="0" borderId="4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9" xfId="1" applyFont="1" applyBorder="1" applyAlignment="1">
      <alignment horizontal="center" vertical="center"/>
    </xf>
    <xf numFmtId="41" fontId="3" fillId="0" borderId="9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76" fontId="3" fillId="0" borderId="4" xfId="1" applyNumberFormat="1" applyFont="1" applyBorder="1" applyAlignment="1">
      <alignment vertical="center"/>
    </xf>
    <xf numFmtId="176" fontId="3" fillId="0" borderId="1" xfId="1" applyNumberFormat="1" applyFont="1" applyBorder="1" applyAlignment="1">
      <alignment vertical="center"/>
    </xf>
    <xf numFmtId="176" fontId="3" fillId="0" borderId="9" xfId="1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2" xfId="1" applyNumberFormat="1" applyFont="1" applyBorder="1" applyAlignment="1">
      <alignment vertical="center"/>
    </xf>
    <xf numFmtId="41" fontId="3" fillId="0" borderId="1" xfId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4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소화제 및 해열진통제 가격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평균가격(원)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(제1작업!$C$5:$C$8,제1작업!$C$10:$C$11)</c:f>
              <c:strCache>
                <c:ptCount val="6"/>
                <c:pt idx="0">
                  <c:v>까스활명수</c:v>
                </c:pt>
                <c:pt idx="1">
                  <c:v>샤이닝</c:v>
                </c:pt>
                <c:pt idx="2">
                  <c:v>판피린큐</c:v>
                </c:pt>
                <c:pt idx="3">
                  <c:v>애시논액</c:v>
                </c:pt>
                <c:pt idx="4">
                  <c:v>부루펜시럽</c:v>
                </c:pt>
                <c:pt idx="5">
                  <c:v>생록천</c:v>
                </c:pt>
              </c:strCache>
            </c:strRef>
          </c:cat>
          <c:val>
            <c:numRef>
              <c:f>(제1작업!$G$5:$G$8,제1작업!$G$10:$G$11)</c:f>
              <c:numCache>
                <c:formatCode>_(* #,##0_);_(* \(#,##0\);_(* "-"_);_(@_)</c:formatCode>
                <c:ptCount val="6"/>
                <c:pt idx="0">
                  <c:v>580</c:v>
                </c:pt>
                <c:pt idx="1">
                  <c:v>2000</c:v>
                </c:pt>
                <c:pt idx="2">
                  <c:v>400</c:v>
                </c:pt>
                <c:pt idx="3">
                  <c:v>4800</c:v>
                </c:pt>
                <c:pt idx="4">
                  <c:v>4300</c:v>
                </c:pt>
                <c:pt idx="5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26-4D50-9AB2-6460BBEF7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220873183"/>
        <c:axId val="1220875263"/>
      </c:barChart>
      <c:lineChart>
        <c:grouping val="standar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최저가격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26-4D50-9AB2-6460BBEF75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(제1작업!$C$5:$C$8,제1작업!$C$10:$C$11)</c:f>
              <c:strCache>
                <c:ptCount val="6"/>
                <c:pt idx="0">
                  <c:v>까스활명수</c:v>
                </c:pt>
                <c:pt idx="1">
                  <c:v>샤이닝</c:v>
                </c:pt>
                <c:pt idx="2">
                  <c:v>판피린큐</c:v>
                </c:pt>
                <c:pt idx="3">
                  <c:v>애시논액</c:v>
                </c:pt>
                <c:pt idx="4">
                  <c:v>부루펜시럽</c:v>
                </c:pt>
                <c:pt idx="5">
                  <c:v>생록천</c:v>
                </c:pt>
              </c:strCache>
            </c:strRef>
          </c:cat>
          <c:val>
            <c:numRef>
              <c:f>(제1작업!$H$5:$H$8,제1작업!$H$10:$H$11)</c:f>
              <c:numCache>
                <c:formatCode>#,##0"원"</c:formatCode>
                <c:ptCount val="6"/>
                <c:pt idx="0">
                  <c:v>500</c:v>
                </c:pt>
                <c:pt idx="1">
                  <c:v>1600</c:v>
                </c:pt>
                <c:pt idx="2">
                  <c:v>350</c:v>
                </c:pt>
                <c:pt idx="3">
                  <c:v>4150</c:v>
                </c:pt>
                <c:pt idx="4">
                  <c:v>3900</c:v>
                </c:pt>
                <c:pt idx="5">
                  <c:v>420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6-4D50-9AB2-6460BBEF7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3470847"/>
        <c:axId val="1243454207"/>
      </c:lineChart>
      <c:catAx>
        <c:axId val="122087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20875263"/>
        <c:crosses val="autoZero"/>
        <c:auto val="1"/>
        <c:lblAlgn val="ctr"/>
        <c:lblOffset val="100"/>
        <c:noMultiLvlLbl val="0"/>
      </c:catAx>
      <c:valAx>
        <c:axId val="1220875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20873183"/>
        <c:crosses val="autoZero"/>
        <c:crossBetween val="between"/>
      </c:valAx>
      <c:valAx>
        <c:axId val="1243454207"/>
        <c:scaling>
          <c:orientation val="minMax"/>
        </c:scaling>
        <c:delete val="0"/>
        <c:axPos val="r"/>
        <c:numFmt formatCode="#,##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43470847"/>
        <c:crosses val="max"/>
        <c:crossBetween val="between"/>
        <c:majorUnit val="1000"/>
      </c:valAx>
      <c:catAx>
        <c:axId val="124347084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43454207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97155</xdr:rowOff>
    </xdr:from>
    <xdr:to>
      <xdr:col>6</xdr:col>
      <xdr:colOff>449580</xdr:colOff>
      <xdr:row>2</xdr:row>
      <xdr:rowOff>196215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40970" y="97155"/>
          <a:ext cx="469773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의약품 판매가격 현황</a:t>
          </a:r>
        </a:p>
      </xdr:txBody>
    </xdr:sp>
    <xdr:clientData/>
  </xdr:twoCellAnchor>
  <xdr:twoCellAnchor>
    <xdr:from>
      <xdr:col>7</xdr:col>
      <xdr:colOff>0</xdr:colOff>
      <xdr:row>0</xdr:row>
      <xdr:rowOff>76200</xdr:rowOff>
    </xdr:from>
    <xdr:to>
      <xdr:col>10</xdr:col>
      <xdr:colOff>0</xdr:colOff>
      <xdr:row>2</xdr:row>
      <xdr:rowOff>217170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69649927-01A0-4F35-946C-62DB8CC283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6840" y="76200"/>
          <a:ext cx="2880360" cy="76581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FAA0790E-8F79-452E-B62C-5823EB5462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0.1219</cdr:x>
      <cdr:y>0.14646</cdr:y>
    </cdr:from>
    <cdr:to>
      <cdr:x>0.29601</cdr:x>
      <cdr:y>0.26364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992925D9-DB7B-48B4-86BB-9A2877FAA56B}"/>
            </a:ext>
          </a:extLst>
        </cdr:cNvPr>
        <cdr:cNvSpPr/>
      </cdr:nvSpPr>
      <cdr:spPr>
        <a:xfrm xmlns:a="http://schemas.openxmlformats.org/drawingml/2006/main">
          <a:off x="1132840" y="889000"/>
          <a:ext cx="1617980" cy="711200"/>
        </a:xfrm>
        <a:prstGeom xmlns:a="http://schemas.openxmlformats.org/drawingml/2006/main" prst="wedgeRoundRectCallout">
          <a:avLst>
            <a:gd name="adj1" fmla="val 86635"/>
            <a:gd name="adj2" fmla="val -6635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ko-KR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2024</a:t>
          </a:r>
          <a:r>
            <a:rPr lang="ko-KR" altLang="en-US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년 기준</a:t>
          </a:r>
          <a:endParaRPr lang="ko-KR">
            <a:solidFill>
              <a:sysClr val="windowText" lastClr="000000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6"/>
  <sheetViews>
    <sheetView tabSelected="1" zoomScaleNormal="100" workbookViewId="0">
      <selection activeCell="D22" sqref="D22"/>
    </sheetView>
  </sheetViews>
  <sheetFormatPr defaultColWidth="8.75" defaultRowHeight="16.5" x14ac:dyDescent="0.3"/>
  <cols>
    <col min="1" max="1" width="1.625" style="1" customWidth="1"/>
    <col min="2" max="2" width="10.125" style="1" customWidth="1"/>
    <col min="3" max="3" width="12.25" style="1" customWidth="1"/>
    <col min="4" max="4" width="12" style="1" customWidth="1"/>
    <col min="5" max="5" width="11.125" style="1" customWidth="1"/>
    <col min="6" max="7" width="10.625" style="1" customWidth="1"/>
    <col min="8" max="8" width="12.625" style="1" customWidth="1"/>
    <col min="9" max="10" width="11.25" style="1" customWidth="1"/>
    <col min="11" max="11" width="10.75" customWidth="1"/>
    <col min="12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20" t="s">
        <v>3</v>
      </c>
      <c r="C4" s="21" t="s">
        <v>4</v>
      </c>
      <c r="D4" s="21" t="s">
        <v>5</v>
      </c>
      <c r="E4" s="21" t="s">
        <v>6</v>
      </c>
      <c r="F4" s="22" t="s">
        <v>7</v>
      </c>
      <c r="G4" s="22" t="s">
        <v>31</v>
      </c>
      <c r="H4" s="22" t="s">
        <v>8</v>
      </c>
      <c r="I4" s="21" t="s">
        <v>2</v>
      </c>
      <c r="J4" s="23" t="s">
        <v>9</v>
      </c>
    </row>
    <row r="5" spans="2:10" ht="19.149999999999999" customHeight="1" x14ac:dyDescent="0.3">
      <c r="B5" s="24" t="s">
        <v>10</v>
      </c>
      <c r="C5" s="25" t="s">
        <v>33</v>
      </c>
      <c r="D5" s="25" t="s">
        <v>34</v>
      </c>
      <c r="E5" s="25" t="s">
        <v>12</v>
      </c>
      <c r="F5" s="27">
        <v>75</v>
      </c>
      <c r="G5" s="27">
        <v>580</v>
      </c>
      <c r="H5" s="35">
        <v>500</v>
      </c>
      <c r="I5" s="30" t="str">
        <f t="shared" ref="I5:I12" si="0">IF(_xlfn.RANK.EQ(G5,$G$5:$G$12)&lt;=3,_xlfn.RANK.EQ(G5,$G$5:$G$12),"")</f>
        <v/>
      </c>
      <c r="J5" s="28" t="str">
        <f t="shared" ref="J5:J12" si="1">2024-RIGHT(B5,4)&amp;"년"</f>
        <v>127년</v>
      </c>
    </row>
    <row r="6" spans="2:10" ht="19.149999999999999" customHeight="1" x14ac:dyDescent="0.3">
      <c r="B6" s="2" t="s">
        <v>13</v>
      </c>
      <c r="C6" s="12" t="s">
        <v>35</v>
      </c>
      <c r="D6" s="12" t="s">
        <v>34</v>
      </c>
      <c r="E6" s="12" t="s">
        <v>15</v>
      </c>
      <c r="F6" s="14">
        <v>10</v>
      </c>
      <c r="G6" s="14">
        <v>2000</v>
      </c>
      <c r="H6" s="36">
        <v>1600</v>
      </c>
      <c r="I6" s="31" t="str">
        <f t="shared" si="0"/>
        <v/>
      </c>
      <c r="J6" s="4" t="str">
        <f t="shared" si="1"/>
        <v>69년</v>
      </c>
    </row>
    <row r="7" spans="2:10" ht="19.149999999999999" customHeight="1" x14ac:dyDescent="0.3">
      <c r="B7" s="2" t="s">
        <v>16</v>
      </c>
      <c r="C7" s="12" t="s">
        <v>17</v>
      </c>
      <c r="D7" s="12" t="s">
        <v>14</v>
      </c>
      <c r="E7" s="12" t="s">
        <v>15</v>
      </c>
      <c r="F7" s="14">
        <v>20</v>
      </c>
      <c r="G7" s="14">
        <v>400</v>
      </c>
      <c r="H7" s="36">
        <v>350</v>
      </c>
      <c r="I7" s="31" t="str">
        <f t="shared" si="0"/>
        <v/>
      </c>
      <c r="J7" s="4" t="str">
        <f t="shared" si="1"/>
        <v>68년</v>
      </c>
    </row>
    <row r="8" spans="2:10" ht="19.149999999999999" customHeight="1" x14ac:dyDescent="0.3">
      <c r="B8" s="2" t="s">
        <v>18</v>
      </c>
      <c r="C8" s="12" t="s">
        <v>19</v>
      </c>
      <c r="D8" s="12" t="s">
        <v>14</v>
      </c>
      <c r="E8" s="12" t="s">
        <v>12</v>
      </c>
      <c r="F8" s="14">
        <v>10</v>
      </c>
      <c r="G8" s="14">
        <v>4800</v>
      </c>
      <c r="H8" s="36">
        <v>4150</v>
      </c>
      <c r="I8" s="31">
        <f t="shared" si="0"/>
        <v>2</v>
      </c>
      <c r="J8" s="4" t="str">
        <f t="shared" si="1"/>
        <v>39년</v>
      </c>
    </row>
    <row r="9" spans="2:10" ht="19.149999999999999" customHeight="1" x14ac:dyDescent="0.3">
      <c r="B9" s="2" t="s">
        <v>20</v>
      </c>
      <c r="C9" s="12" t="s">
        <v>47</v>
      </c>
      <c r="D9" s="12" t="s">
        <v>21</v>
      </c>
      <c r="E9" s="12" t="s">
        <v>22</v>
      </c>
      <c r="F9" s="14">
        <v>75</v>
      </c>
      <c r="G9" s="14">
        <v>500</v>
      </c>
      <c r="H9" s="36">
        <v>400</v>
      </c>
      <c r="I9" s="31" t="str">
        <f t="shared" si="0"/>
        <v/>
      </c>
      <c r="J9" s="4" t="str">
        <f t="shared" si="1"/>
        <v>66년</v>
      </c>
    </row>
    <row r="10" spans="2:10" ht="19.149999999999999" customHeight="1" x14ac:dyDescent="0.3">
      <c r="B10" s="2" t="s">
        <v>23</v>
      </c>
      <c r="C10" s="12" t="s">
        <v>24</v>
      </c>
      <c r="D10" s="12" t="s">
        <v>21</v>
      </c>
      <c r="E10" s="12" t="s">
        <v>15</v>
      </c>
      <c r="F10" s="14">
        <v>90</v>
      </c>
      <c r="G10" s="14">
        <v>4300</v>
      </c>
      <c r="H10" s="36">
        <v>3900</v>
      </c>
      <c r="I10" s="31">
        <f t="shared" si="0"/>
        <v>3</v>
      </c>
      <c r="J10" s="4" t="str">
        <f t="shared" si="1"/>
        <v>37년</v>
      </c>
    </row>
    <row r="11" spans="2:10" ht="19.149999999999999" customHeight="1" x14ac:dyDescent="0.3">
      <c r="B11" s="2" t="s">
        <v>25</v>
      </c>
      <c r="C11" s="12" t="s">
        <v>26</v>
      </c>
      <c r="D11" s="12" t="s">
        <v>11</v>
      </c>
      <c r="E11" s="12" t="s">
        <v>12</v>
      </c>
      <c r="F11" s="14">
        <v>75</v>
      </c>
      <c r="G11" s="14">
        <v>500</v>
      </c>
      <c r="H11" s="36">
        <v>420</v>
      </c>
      <c r="I11" s="31" t="str">
        <f t="shared" si="0"/>
        <v/>
      </c>
      <c r="J11" s="4" t="str">
        <f t="shared" si="1"/>
        <v>67년</v>
      </c>
    </row>
    <row r="12" spans="2:10" ht="19.149999999999999" customHeight="1" thickBot="1" x14ac:dyDescent="0.35">
      <c r="B12" s="10" t="s">
        <v>27</v>
      </c>
      <c r="C12" s="11" t="s">
        <v>28</v>
      </c>
      <c r="D12" s="11" t="s">
        <v>29</v>
      </c>
      <c r="E12" s="11" t="s">
        <v>22</v>
      </c>
      <c r="F12" s="15">
        <v>10</v>
      </c>
      <c r="G12" s="15">
        <v>5200</v>
      </c>
      <c r="H12" s="37">
        <v>4500</v>
      </c>
      <c r="I12" s="32">
        <f t="shared" si="0"/>
        <v>1</v>
      </c>
      <c r="J12" s="5" t="str">
        <f t="shared" si="1"/>
        <v>44년</v>
      </c>
    </row>
    <row r="13" spans="2:10" ht="19.149999999999999" customHeight="1" x14ac:dyDescent="0.3">
      <c r="B13" s="44" t="s">
        <v>36</v>
      </c>
      <c r="C13" s="45"/>
      <c r="D13" s="46"/>
      <c r="E13" s="26">
        <f>INDEX(B5:H12,MATCH("부루펜시럽",C5:C12,0),6)</f>
        <v>4300</v>
      </c>
      <c r="F13" s="47"/>
      <c r="G13" s="49" t="s">
        <v>30</v>
      </c>
      <c r="H13" s="45"/>
      <c r="I13" s="46"/>
      <c r="J13" s="29">
        <f>MEDIAN(최저가격)</f>
        <v>1050</v>
      </c>
    </row>
    <row r="14" spans="2:10" ht="19.149999999999999" customHeight="1" thickBot="1" x14ac:dyDescent="0.35">
      <c r="B14" s="50" t="s">
        <v>37</v>
      </c>
      <c r="C14" s="51"/>
      <c r="D14" s="52"/>
      <c r="E14" s="33">
        <f>COUNTIF(E5:E12,"해열진통제")</f>
        <v>3</v>
      </c>
      <c r="F14" s="48"/>
      <c r="G14" s="6" t="s">
        <v>4</v>
      </c>
      <c r="H14" s="11" t="s">
        <v>32</v>
      </c>
      <c r="I14" s="7" t="s">
        <v>8</v>
      </c>
      <c r="J14" s="13">
        <f>VLOOKUP(H14,C4:H12,6,0)</f>
        <v>500</v>
      </c>
    </row>
    <row r="16" spans="2:10" x14ac:dyDescent="0.3">
      <c r="E16" s="8"/>
    </row>
    <row r="17" spans="6:13" x14ac:dyDescent="0.3">
      <c r="F17" s="9"/>
    </row>
    <row r="22" spans="6:13" x14ac:dyDescent="0.3">
      <c r="M22" s="9"/>
    </row>
    <row r="26" spans="6:13" ht="39.6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3" priority="1">
      <formula>$H5&gt;=3000</formula>
    </cfRule>
  </conditionalFormatting>
  <dataValidations disablePrompts="1"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zoomScaleNormal="100" workbookViewId="0">
      <selection activeCell="H11" sqref="H11"/>
    </sheetView>
  </sheetViews>
  <sheetFormatPr defaultColWidth="8.75" defaultRowHeight="13.5" x14ac:dyDescent="0.3"/>
  <cols>
    <col min="1" max="1" width="1.625" style="1" customWidth="1"/>
    <col min="2" max="2" width="10.125" style="1" customWidth="1"/>
    <col min="3" max="3" width="12.25" style="1" customWidth="1"/>
    <col min="4" max="4" width="12" style="1" customWidth="1"/>
    <col min="5" max="5" width="11.125" style="1" customWidth="1"/>
    <col min="6" max="7" width="10.625" style="1" customWidth="1"/>
    <col min="8" max="8" width="12.6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20" t="s">
        <v>3</v>
      </c>
      <c r="C2" s="21" t="s">
        <v>4</v>
      </c>
      <c r="D2" s="21" t="s">
        <v>5</v>
      </c>
      <c r="E2" s="21" t="s">
        <v>6</v>
      </c>
      <c r="F2" s="22" t="s">
        <v>7</v>
      </c>
      <c r="G2" s="22" t="s">
        <v>31</v>
      </c>
      <c r="H2" s="22" t="s">
        <v>8</v>
      </c>
    </row>
    <row r="3" spans="2:8" x14ac:dyDescent="0.3">
      <c r="B3" s="24" t="s">
        <v>10</v>
      </c>
      <c r="C3" s="25" t="s">
        <v>33</v>
      </c>
      <c r="D3" s="25" t="s">
        <v>34</v>
      </c>
      <c r="E3" s="25" t="s">
        <v>12</v>
      </c>
      <c r="F3" s="27">
        <v>75</v>
      </c>
      <c r="G3" s="27">
        <v>700.00000000000023</v>
      </c>
      <c r="H3" s="35">
        <v>500</v>
      </c>
    </row>
    <row r="4" spans="2:8" x14ac:dyDescent="0.3">
      <c r="B4" s="2" t="s">
        <v>13</v>
      </c>
      <c r="C4" s="34" t="s">
        <v>35</v>
      </c>
      <c r="D4" s="34" t="s">
        <v>34</v>
      </c>
      <c r="E4" s="34" t="s">
        <v>15</v>
      </c>
      <c r="F4" s="14">
        <v>10</v>
      </c>
      <c r="G4" s="14">
        <v>2000</v>
      </c>
      <c r="H4" s="36">
        <v>1600</v>
      </c>
    </row>
    <row r="5" spans="2:8" x14ac:dyDescent="0.3">
      <c r="B5" s="2" t="s">
        <v>16</v>
      </c>
      <c r="C5" s="34" t="s">
        <v>17</v>
      </c>
      <c r="D5" s="34" t="s">
        <v>14</v>
      </c>
      <c r="E5" s="34" t="s">
        <v>15</v>
      </c>
      <c r="F5" s="14">
        <v>20</v>
      </c>
      <c r="G5" s="14">
        <v>400</v>
      </c>
      <c r="H5" s="36">
        <v>350</v>
      </c>
    </row>
    <row r="6" spans="2:8" x14ac:dyDescent="0.3">
      <c r="B6" s="2" t="s">
        <v>18</v>
      </c>
      <c r="C6" s="34" t="s">
        <v>19</v>
      </c>
      <c r="D6" s="34" t="s">
        <v>14</v>
      </c>
      <c r="E6" s="34" t="s">
        <v>12</v>
      </c>
      <c r="F6" s="14">
        <v>10</v>
      </c>
      <c r="G6" s="14">
        <v>4800</v>
      </c>
      <c r="H6" s="36">
        <v>4150</v>
      </c>
    </row>
    <row r="7" spans="2:8" x14ac:dyDescent="0.3">
      <c r="B7" s="2" t="s">
        <v>20</v>
      </c>
      <c r="C7" s="38" t="s">
        <v>47</v>
      </c>
      <c r="D7" s="34" t="s">
        <v>21</v>
      </c>
      <c r="E7" s="34" t="s">
        <v>22</v>
      </c>
      <c r="F7" s="14">
        <v>75</v>
      </c>
      <c r="G7" s="14">
        <v>500</v>
      </c>
      <c r="H7" s="36">
        <v>400</v>
      </c>
    </row>
    <row r="8" spans="2:8" x14ac:dyDescent="0.3">
      <c r="B8" s="2" t="s">
        <v>23</v>
      </c>
      <c r="C8" s="34" t="s">
        <v>24</v>
      </c>
      <c r="D8" s="34" t="s">
        <v>21</v>
      </c>
      <c r="E8" s="34" t="s">
        <v>15</v>
      </c>
      <c r="F8" s="14">
        <v>90</v>
      </c>
      <c r="G8" s="14">
        <v>4300</v>
      </c>
      <c r="H8" s="36">
        <v>3900</v>
      </c>
    </row>
    <row r="9" spans="2:8" x14ac:dyDescent="0.3">
      <c r="B9" s="2" t="s">
        <v>25</v>
      </c>
      <c r="C9" s="34" t="s">
        <v>26</v>
      </c>
      <c r="D9" s="34" t="s">
        <v>11</v>
      </c>
      <c r="E9" s="34" t="s">
        <v>12</v>
      </c>
      <c r="F9" s="14">
        <v>75</v>
      </c>
      <c r="G9" s="14">
        <v>500</v>
      </c>
      <c r="H9" s="36">
        <v>420</v>
      </c>
    </row>
    <row r="10" spans="2:8" x14ac:dyDescent="0.3">
      <c r="B10" s="16" t="s">
        <v>27</v>
      </c>
      <c r="C10" s="17" t="s">
        <v>28</v>
      </c>
      <c r="D10" s="17" t="s">
        <v>29</v>
      </c>
      <c r="E10" s="17" t="s">
        <v>22</v>
      </c>
      <c r="F10" s="18">
        <v>10</v>
      </c>
      <c r="G10" s="18">
        <v>5200</v>
      </c>
      <c r="H10" s="39">
        <v>4500</v>
      </c>
    </row>
    <row r="11" spans="2:8" x14ac:dyDescent="0.3">
      <c r="B11" s="53" t="s">
        <v>38</v>
      </c>
      <c r="C11" s="53"/>
      <c r="D11" s="53"/>
      <c r="E11" s="53"/>
      <c r="F11" s="53"/>
      <c r="G11" s="53"/>
      <c r="H11" s="40">
        <f>DAVERAGE(B2:H10,6,E2:E3)</f>
        <v>2000</v>
      </c>
    </row>
    <row r="13" spans="2:8" ht="14.25" thickBot="1" x14ac:dyDescent="0.35"/>
    <row r="14" spans="2:8" ht="14.25" thickBot="1" x14ac:dyDescent="0.35">
      <c r="B14" s="21" t="s">
        <v>6</v>
      </c>
      <c r="C14" s="22" t="s">
        <v>8</v>
      </c>
    </row>
    <row r="15" spans="2:8" x14ac:dyDescent="0.3">
      <c r="B15" s="1" t="s">
        <v>39</v>
      </c>
      <c r="C15" s="1" t="s">
        <v>40</v>
      </c>
    </row>
    <row r="17" spans="2:6" ht="14.25" thickBot="1" x14ac:dyDescent="0.35"/>
    <row r="18" spans="2:6" ht="27.75" thickBot="1" x14ac:dyDescent="0.35">
      <c r="B18" s="20" t="s">
        <v>3</v>
      </c>
      <c r="C18" s="21" t="s">
        <v>4</v>
      </c>
      <c r="D18" s="22" t="s">
        <v>7</v>
      </c>
      <c r="E18" s="22" t="s">
        <v>31</v>
      </c>
      <c r="F18" s="22" t="s">
        <v>8</v>
      </c>
    </row>
    <row r="19" spans="2:6" x14ac:dyDescent="0.3">
      <c r="B19" s="2" t="s">
        <v>13</v>
      </c>
      <c r="C19" s="34" t="s">
        <v>35</v>
      </c>
      <c r="D19" s="14">
        <v>10</v>
      </c>
      <c r="E19" s="14">
        <v>2000</v>
      </c>
      <c r="F19" s="36">
        <v>1600</v>
      </c>
    </row>
    <row r="20" spans="2:6" x14ac:dyDescent="0.3">
      <c r="B20" s="2" t="s">
        <v>23</v>
      </c>
      <c r="C20" s="34" t="s">
        <v>24</v>
      </c>
      <c r="D20" s="14">
        <v>90</v>
      </c>
      <c r="E20" s="14">
        <v>4300</v>
      </c>
      <c r="F20" s="36">
        <v>3900</v>
      </c>
    </row>
    <row r="21" spans="2:6" x14ac:dyDescent="0.3">
      <c r="B21" s="16" t="s">
        <v>27</v>
      </c>
      <c r="C21" s="17" t="s">
        <v>28</v>
      </c>
      <c r="D21" s="18">
        <v>10</v>
      </c>
      <c r="E21" s="18">
        <v>5200</v>
      </c>
      <c r="F21" s="39">
        <v>4500</v>
      </c>
    </row>
  </sheetData>
  <mergeCells count="1">
    <mergeCell ref="B11:G11"/>
  </mergeCells>
  <phoneticPr fontId="2" type="noConversion"/>
  <conditionalFormatting sqref="B3:H6 B8:H10 B7 D7:H7">
    <cfRule type="expression" dxfId="2" priority="2">
      <formula>$H3&gt;=3000</formula>
    </cfRule>
  </conditionalFormatting>
  <conditionalFormatting sqref="C7">
    <cfRule type="expression" dxfId="1" priority="1">
      <formula>$H7&gt;=3000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zoomScaleNormal="100" workbookViewId="0">
      <selection activeCell="E33" sqref="E33"/>
    </sheetView>
  </sheetViews>
  <sheetFormatPr defaultColWidth="8.75" defaultRowHeight="13.5" x14ac:dyDescent="0.3"/>
  <cols>
    <col min="1" max="1" width="1.625" style="1" customWidth="1"/>
    <col min="2" max="2" width="10.125" style="1" customWidth="1"/>
    <col min="3" max="3" width="12.25" style="1" customWidth="1"/>
    <col min="4" max="4" width="12" style="1" customWidth="1"/>
    <col min="5" max="5" width="15.875" style="1" bestFit="1" customWidth="1"/>
    <col min="6" max="7" width="10.625" style="1" customWidth="1"/>
    <col min="8" max="8" width="12.6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20" t="s">
        <v>3</v>
      </c>
      <c r="C2" s="21" t="s">
        <v>4</v>
      </c>
      <c r="D2" s="21" t="s">
        <v>5</v>
      </c>
      <c r="E2" s="21" t="s">
        <v>6</v>
      </c>
      <c r="F2" s="22" t="s">
        <v>7</v>
      </c>
      <c r="G2" s="22" t="s">
        <v>31</v>
      </c>
      <c r="H2" s="22" t="s">
        <v>8</v>
      </c>
    </row>
    <row r="3" spans="2:8" x14ac:dyDescent="0.3">
      <c r="B3" s="24" t="s">
        <v>13</v>
      </c>
      <c r="C3" s="25" t="s">
        <v>35</v>
      </c>
      <c r="D3" s="25" t="s">
        <v>34</v>
      </c>
      <c r="E3" s="25" t="s">
        <v>15</v>
      </c>
      <c r="F3" s="27">
        <v>10</v>
      </c>
      <c r="G3" s="27">
        <v>2000</v>
      </c>
      <c r="H3" s="35">
        <v>1600</v>
      </c>
    </row>
    <row r="4" spans="2:8" x14ac:dyDescent="0.3">
      <c r="B4" s="2" t="s">
        <v>16</v>
      </c>
      <c r="C4" s="34" t="s">
        <v>17</v>
      </c>
      <c r="D4" s="34" t="s">
        <v>14</v>
      </c>
      <c r="E4" s="34" t="s">
        <v>15</v>
      </c>
      <c r="F4" s="14">
        <v>20</v>
      </c>
      <c r="G4" s="14">
        <v>400</v>
      </c>
      <c r="H4" s="36">
        <v>350</v>
      </c>
    </row>
    <row r="5" spans="2:8" x14ac:dyDescent="0.3">
      <c r="B5" s="2" t="s">
        <v>23</v>
      </c>
      <c r="C5" s="34" t="s">
        <v>24</v>
      </c>
      <c r="D5" s="34" t="s">
        <v>21</v>
      </c>
      <c r="E5" s="34" t="s">
        <v>15</v>
      </c>
      <c r="F5" s="14">
        <v>90</v>
      </c>
      <c r="G5" s="14">
        <v>4300</v>
      </c>
      <c r="H5" s="36">
        <v>3900</v>
      </c>
    </row>
    <row r="6" spans="2:8" x14ac:dyDescent="0.3">
      <c r="B6" s="2"/>
      <c r="C6" s="34"/>
      <c r="D6" s="34"/>
      <c r="E6" s="3" t="s">
        <v>44</v>
      </c>
      <c r="F6" s="14"/>
      <c r="G6" s="14"/>
      <c r="H6" s="36">
        <f>SUBTOTAL(1,H3:H5)</f>
        <v>1950</v>
      </c>
    </row>
    <row r="7" spans="2:8" x14ac:dyDescent="0.3">
      <c r="B7" s="2"/>
      <c r="C7" s="34">
        <f>SUBTOTAL(3,C3:C5)</f>
        <v>3</v>
      </c>
      <c r="D7" s="34"/>
      <c r="E7" s="3" t="s">
        <v>41</v>
      </c>
      <c r="F7" s="14"/>
      <c r="G7" s="14"/>
      <c r="H7" s="36"/>
    </row>
    <row r="8" spans="2:8" x14ac:dyDescent="0.3">
      <c r="B8" s="2" t="s">
        <v>20</v>
      </c>
      <c r="C8" s="34" t="s">
        <v>47</v>
      </c>
      <c r="D8" s="34" t="s">
        <v>21</v>
      </c>
      <c r="E8" s="34" t="s">
        <v>22</v>
      </c>
      <c r="F8" s="14">
        <v>75</v>
      </c>
      <c r="G8" s="14">
        <v>500</v>
      </c>
      <c r="H8" s="36">
        <v>400</v>
      </c>
    </row>
    <row r="9" spans="2:8" x14ac:dyDescent="0.3">
      <c r="B9" s="2" t="s">
        <v>27</v>
      </c>
      <c r="C9" s="34" t="s">
        <v>28</v>
      </c>
      <c r="D9" s="34" t="s">
        <v>29</v>
      </c>
      <c r="E9" s="34" t="s">
        <v>22</v>
      </c>
      <c r="F9" s="14">
        <v>10</v>
      </c>
      <c r="G9" s="14">
        <v>5200</v>
      </c>
      <c r="H9" s="36">
        <v>4500</v>
      </c>
    </row>
    <row r="10" spans="2:8" x14ac:dyDescent="0.3">
      <c r="B10" s="2"/>
      <c r="C10" s="34"/>
      <c r="D10" s="34"/>
      <c r="E10" s="3" t="s">
        <v>45</v>
      </c>
      <c r="F10" s="14"/>
      <c r="G10" s="14"/>
      <c r="H10" s="36">
        <f>SUBTOTAL(1,H8:H9)</f>
        <v>2450</v>
      </c>
    </row>
    <row r="11" spans="2:8" x14ac:dyDescent="0.3">
      <c r="B11" s="2"/>
      <c r="C11" s="34">
        <f>SUBTOTAL(3,C8:C9)</f>
        <v>2</v>
      </c>
      <c r="D11" s="34"/>
      <c r="E11" s="3" t="s">
        <v>42</v>
      </c>
      <c r="F11" s="14"/>
      <c r="G11" s="14"/>
      <c r="H11" s="36"/>
    </row>
    <row r="12" spans="2:8" x14ac:dyDescent="0.3">
      <c r="B12" s="2" t="s">
        <v>10</v>
      </c>
      <c r="C12" s="34" t="s">
        <v>33</v>
      </c>
      <c r="D12" s="34" t="s">
        <v>34</v>
      </c>
      <c r="E12" s="34" t="s">
        <v>12</v>
      </c>
      <c r="F12" s="14">
        <v>75</v>
      </c>
      <c r="G12" s="14">
        <v>580</v>
      </c>
      <c r="H12" s="36">
        <v>500</v>
      </c>
    </row>
    <row r="13" spans="2:8" x14ac:dyDescent="0.3">
      <c r="B13" s="2" t="s">
        <v>18</v>
      </c>
      <c r="C13" s="34" t="s">
        <v>19</v>
      </c>
      <c r="D13" s="34" t="s">
        <v>14</v>
      </c>
      <c r="E13" s="34" t="s">
        <v>12</v>
      </c>
      <c r="F13" s="14">
        <v>10</v>
      </c>
      <c r="G13" s="14">
        <v>4800</v>
      </c>
      <c r="H13" s="36">
        <v>4150</v>
      </c>
    </row>
    <row r="14" spans="2:8" ht="14.25" thickBot="1" x14ac:dyDescent="0.35">
      <c r="B14" s="10" t="s">
        <v>25</v>
      </c>
      <c r="C14" s="11" t="s">
        <v>26</v>
      </c>
      <c r="D14" s="11" t="s">
        <v>11</v>
      </c>
      <c r="E14" s="11" t="s">
        <v>12</v>
      </c>
      <c r="F14" s="15">
        <v>75</v>
      </c>
      <c r="G14" s="15">
        <v>500</v>
      </c>
      <c r="H14" s="37">
        <v>420</v>
      </c>
    </row>
    <row r="15" spans="2:8" x14ac:dyDescent="0.3">
      <c r="B15" s="41"/>
      <c r="C15" s="41"/>
      <c r="D15" s="41"/>
      <c r="E15" s="43" t="s">
        <v>46</v>
      </c>
      <c r="F15" s="19"/>
      <c r="G15" s="19"/>
      <c r="H15" s="42">
        <f>SUBTOTAL(1,H12:H14)</f>
        <v>1690</v>
      </c>
    </row>
    <row r="16" spans="2:8" x14ac:dyDescent="0.3">
      <c r="B16" s="41"/>
      <c r="C16" s="41">
        <f>SUBTOTAL(3,C12:C14)</f>
        <v>3</v>
      </c>
      <c r="D16" s="41"/>
      <c r="E16" s="43" t="s">
        <v>43</v>
      </c>
      <c r="F16" s="19"/>
      <c r="G16" s="19"/>
      <c r="H16" s="42"/>
    </row>
    <row r="17" spans="2:8" x14ac:dyDescent="0.3">
      <c r="B17" s="41"/>
      <c r="C17" s="41"/>
      <c r="D17" s="41"/>
      <c r="E17" s="43" t="s">
        <v>1</v>
      </c>
      <c r="F17" s="19"/>
      <c r="G17" s="19"/>
      <c r="H17" s="42">
        <f>SUBTOTAL(1,H3:H14)</f>
        <v>1977.5</v>
      </c>
    </row>
    <row r="18" spans="2:8" x14ac:dyDescent="0.3">
      <c r="B18" s="41"/>
      <c r="C18" s="41">
        <f>SUBTOTAL(3,C3:C14)</f>
        <v>8</v>
      </c>
      <c r="D18" s="41"/>
      <c r="E18" s="43" t="s">
        <v>0</v>
      </c>
      <c r="F18" s="19"/>
      <c r="G18" s="19"/>
      <c r="H18" s="42"/>
    </row>
  </sheetData>
  <sortState ref="B3:H14">
    <sortCondition descending="1" ref="E3:E14"/>
  </sortState>
  <phoneticPr fontId="2" type="noConversion"/>
  <conditionalFormatting sqref="B3:H18">
    <cfRule type="expression" dxfId="0" priority="1">
      <formula>$H3&gt;=3000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최저가격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2024-09-23T04:22:45Z</dcterms:modified>
</cp:coreProperties>
</file>